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ham_gent\Desktop\Flow Rate Calculator\Web\"/>
    </mc:Choice>
  </mc:AlternateContent>
  <bookViews>
    <workbookView xWindow="0" yWindow="1605" windowWidth="15600" windowHeight="9210"/>
  </bookViews>
  <sheets>
    <sheet name="Flow Rate Calculator" sheetId="1" r:id="rId1"/>
    <sheet name="Calculations" sheetId="2" r:id="rId2"/>
  </sheets>
  <definedNames>
    <definedName name="_xlnm.Print_Area" localSheetId="0">'Flow Rate Calculator'!$B$1:$I$25</definedName>
  </definedNames>
  <calcPr calcId="171027"/>
</workbook>
</file>

<file path=xl/calcChain.xml><?xml version="1.0" encoding="utf-8"?>
<calcChain xmlns="http://schemas.openxmlformats.org/spreadsheetml/2006/main">
  <c r="B47" i="2" l="1"/>
  <c r="B46" i="2"/>
  <c r="B45" i="2"/>
  <c r="D37" i="2"/>
  <c r="D36" i="2"/>
  <c r="D35" i="2"/>
  <c r="D34" i="2"/>
  <c r="D33" i="2"/>
  <c r="D32" i="2"/>
  <c r="H31" i="2"/>
  <c r="G31" i="2"/>
  <c r="I31" i="2" s="1"/>
  <c r="D31" i="2"/>
  <c r="C31" i="2"/>
  <c r="B23" i="2"/>
  <c r="B22" i="2"/>
  <c r="B21" i="2"/>
  <c r="D13" i="2"/>
  <c r="D12" i="2"/>
  <c r="D11" i="2"/>
  <c r="D10" i="2"/>
  <c r="D9" i="2"/>
  <c r="D8" i="2"/>
  <c r="H7" i="2"/>
  <c r="G7" i="2"/>
  <c r="G8" i="2" s="1"/>
  <c r="G9" i="2" s="1"/>
  <c r="G10" i="2" s="1"/>
  <c r="G11" i="2" s="1"/>
  <c r="G12" i="2" s="1"/>
  <c r="G13" i="2" s="1"/>
  <c r="D7" i="2"/>
  <c r="C7" i="2"/>
  <c r="G32" i="2" l="1"/>
  <c r="I32" i="2" s="1"/>
  <c r="J32" i="2" s="1"/>
  <c r="E31" i="2"/>
  <c r="C32" i="2" s="1"/>
  <c r="E32" i="2" s="1"/>
  <c r="C33" i="2" s="1"/>
  <c r="J31" i="2"/>
  <c r="E7" i="2"/>
  <c r="C8" i="2" s="1"/>
  <c r="F8" i="2" s="1"/>
  <c r="F7" i="2"/>
  <c r="I7" i="2" s="1"/>
  <c r="J7" i="2" s="1"/>
  <c r="F31" i="2"/>
  <c r="K31" i="2"/>
  <c r="H32" i="2" s="1"/>
  <c r="F32" i="2"/>
  <c r="F19" i="1"/>
  <c r="H19" i="1"/>
  <c r="G33" i="2" l="1"/>
  <c r="G34" i="2" s="1"/>
  <c r="L7" i="2"/>
  <c r="E6" i="1" s="1"/>
  <c r="E8" i="2"/>
  <c r="C9" i="2" s="1"/>
  <c r="E9" i="2" s="1"/>
  <c r="C10" i="2" s="1"/>
  <c r="K32" i="2"/>
  <c r="H33" i="2" s="1"/>
  <c r="F9" i="2"/>
  <c r="K7" i="2"/>
  <c r="H8" i="2" s="1"/>
  <c r="E33" i="2"/>
  <c r="C34" i="2" s="1"/>
  <c r="F33" i="2"/>
  <c r="I33" i="2" l="1"/>
  <c r="J33" i="2" s="1"/>
  <c r="K33" i="2" s="1"/>
  <c r="H34" i="2" s="1"/>
  <c r="I34" i="2"/>
  <c r="J34" i="2" s="1"/>
  <c r="G35" i="2"/>
  <c r="F34" i="2"/>
  <c r="E34" i="2"/>
  <c r="C35" i="2" s="1"/>
  <c r="I8" i="2"/>
  <c r="L8" i="2"/>
  <c r="F10" i="2"/>
  <c r="E10" i="2"/>
  <c r="C11" i="2" s="1"/>
  <c r="F20" i="1"/>
  <c r="K34" i="2" l="1"/>
  <c r="H35" i="2" s="1"/>
  <c r="I35" i="2"/>
  <c r="J35" i="2" s="1"/>
  <c r="G36" i="2"/>
  <c r="J8" i="2"/>
  <c r="E11" i="2"/>
  <c r="C12" i="2" s="1"/>
  <c r="F11" i="2"/>
  <c r="E35" i="2"/>
  <c r="C36" i="2" s="1"/>
  <c r="F35" i="2"/>
  <c r="F21" i="1"/>
  <c r="K35" i="2" l="1"/>
  <c r="H36" i="2" s="1"/>
  <c r="I36" i="2"/>
  <c r="J36" i="2" s="1"/>
  <c r="G37" i="2"/>
  <c r="I37" i="2" s="1"/>
  <c r="J37" i="2" s="1"/>
  <c r="E12" i="2"/>
  <c r="C13" i="2" s="1"/>
  <c r="F12" i="2"/>
  <c r="E36" i="2"/>
  <c r="C37" i="2" s="1"/>
  <c r="F36" i="2"/>
  <c r="K8" i="2"/>
  <c r="H9" i="2" s="1"/>
  <c r="F22" i="1"/>
  <c r="J38" i="2" l="1"/>
  <c r="K36" i="2"/>
  <c r="H37" i="2" s="1"/>
  <c r="K37" i="2" s="1"/>
  <c r="F37" i="2"/>
  <c r="E37" i="2"/>
  <c r="C38" i="2" s="1"/>
  <c r="I9" i="2"/>
  <c r="L9" i="2"/>
  <c r="E13" i="2"/>
  <c r="C14" i="2" s="1"/>
  <c r="F13" i="2"/>
  <c r="F23" i="1"/>
  <c r="J9" i="2" l="1"/>
  <c r="F24" i="1"/>
  <c r="F25" i="1"/>
  <c r="K9" i="2" l="1"/>
  <c r="H10" i="2" s="1"/>
  <c r="G24" i="1"/>
  <c r="I10" i="2" l="1"/>
  <c r="L10" i="2"/>
  <c r="F6" i="1"/>
  <c r="J10" i="2" l="1"/>
  <c r="E7" i="1"/>
  <c r="D7" i="1"/>
  <c r="K10" i="2" l="1"/>
  <c r="H11" i="2" s="1"/>
  <c r="F7" i="1"/>
  <c r="I11" i="2" l="1"/>
  <c r="L11" i="2"/>
  <c r="D8" i="1"/>
  <c r="E8" i="1"/>
  <c r="J11" i="2" l="1"/>
  <c r="F8" i="1"/>
  <c r="E9" i="1"/>
  <c r="K11" i="2" l="1"/>
  <c r="H12" i="2" s="1"/>
  <c r="D9" i="1"/>
  <c r="I12" i="2" l="1"/>
  <c r="L12" i="2"/>
  <c r="F9" i="1"/>
  <c r="E10" i="1"/>
  <c r="D10" i="1"/>
  <c r="J12" i="2" l="1"/>
  <c r="K12" i="2" s="1"/>
  <c r="H13" i="2" s="1"/>
  <c r="F10" i="1"/>
  <c r="I13" i="2" l="1"/>
  <c r="L13" i="2"/>
  <c r="F11" i="1"/>
  <c r="D11" i="1"/>
  <c r="E11" i="1"/>
  <c r="J13" i="2" l="1"/>
  <c r="B24" i="2"/>
  <c r="E12" i="1"/>
  <c r="J14" i="2" l="1"/>
  <c r="K13" i="2"/>
  <c r="D12" i="1"/>
  <c r="H6" i="1" l="1"/>
  <c r="F12" i="1"/>
  <c r="G11" i="1" l="1"/>
</calcChain>
</file>

<file path=xl/sharedStrings.xml><?xml version="1.0" encoding="utf-8"?>
<sst xmlns="http://schemas.openxmlformats.org/spreadsheetml/2006/main" count="137" uniqueCount="60">
  <si>
    <t>Input</t>
  </si>
  <si>
    <t>Results</t>
  </si>
  <si>
    <t>Minimum</t>
  </si>
  <si>
    <t>Hourly</t>
  </si>
  <si>
    <t>Nomination</t>
  </si>
  <si>
    <t>Window</t>
  </si>
  <si>
    <t>Flow Rate</t>
  </si>
  <si>
    <t>09:00 CCT</t>
  </si>
  <si>
    <t>11:00 CCT</t>
  </si>
  <si>
    <t>01:00 CCT</t>
  </si>
  <si>
    <t>05:00 CCT</t>
  </si>
  <si>
    <t>Error Message</t>
  </si>
  <si>
    <t>Effective</t>
  </si>
  <si>
    <t>Interval</t>
  </si>
  <si>
    <t>Cumulative</t>
  </si>
  <si>
    <t>Remaining</t>
  </si>
  <si>
    <t>Daily</t>
  </si>
  <si>
    <t>Time</t>
  </si>
  <si>
    <t>Hours</t>
  </si>
  <si>
    <t>Flow</t>
  </si>
  <si>
    <t>Cells</t>
  </si>
  <si>
    <t>Error</t>
  </si>
  <si>
    <t>Condition</t>
  </si>
  <si>
    <t>1=True</t>
  </si>
  <si>
    <t>0=False</t>
  </si>
  <si>
    <t>Negative nominations are not allowed</t>
  </si>
  <si>
    <t/>
  </si>
  <si>
    <t>Intra-day</t>
  </si>
  <si>
    <t>Convert Daily Quantities to Intra-day Flow Rates</t>
  </si>
  <si>
    <t>Convert Intra-day Flow Rates to Daily Quantities</t>
  </si>
  <si>
    <t xml:space="preserve">Nominated quantity results in a negative flow rate.  Nominated quantity cannot be less than the minimum nomination for the intra-day window.  </t>
  </si>
  <si>
    <t xml:space="preserve">Daily </t>
  </si>
  <si>
    <t>Quantity</t>
  </si>
  <si>
    <t>14:00 CCT</t>
  </si>
  <si>
    <t>18:00 CCT</t>
  </si>
  <si>
    <t>22:00 CCT</t>
  </si>
  <si>
    <t>24 Hour</t>
  </si>
  <si>
    <t>Gas</t>
  </si>
  <si>
    <t>Day</t>
  </si>
  <si>
    <t>Hour</t>
  </si>
  <si>
    <t xml:space="preserve">A 09:00 nomination must be entered.  </t>
  </si>
  <si>
    <t xml:space="preserve">Nominations must be entered as whole numbers.  </t>
  </si>
  <si>
    <t xml:space="preserve">Negative nominations are not allowed.  </t>
  </si>
  <si>
    <t>Intra-day Flow Rate to Daily Quantity - Calculation Section</t>
  </si>
  <si>
    <t>Daily Quantity to Intra-day Flow Rate - Error Checking Section</t>
  </si>
  <si>
    <t>B6</t>
  </si>
  <si>
    <t>B6 - B12</t>
  </si>
  <si>
    <t>B23</t>
  </si>
  <si>
    <t>B23 - B29</t>
  </si>
  <si>
    <t>Intra-day Flow Rate to Daily Quantity - Error Checking Section</t>
  </si>
  <si>
    <t>Daily Quantity to Intra-day Flow Rate - Calculation Section</t>
  </si>
  <si>
    <t>Timely / Evening</t>
  </si>
  <si>
    <t>STS 11</t>
  </si>
  <si>
    <t>ID 1</t>
  </si>
  <si>
    <t>ID 2</t>
  </si>
  <si>
    <t>ID 3</t>
  </si>
  <si>
    <t>STS 1</t>
  </si>
  <si>
    <t>STS 5</t>
  </si>
  <si>
    <t>Previous Flow</t>
  </si>
  <si>
    <t>Previous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</si>
</sst>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00000"/>
    <numFmt numFmtId="166" formatCode="#,##0.0_);[Red]\(#,##0.0\)"/>
    <numFmt numFmtId="167" formatCode="0.0_);[Red]\(0.0\)"/>
    <numFmt numFmtId="168" formatCode="#,##0.0000"/>
  </numFmts>
  <fonts count="12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theme="6" tint="-0.499984740745262"/>
      <name val="Arial"/>
      <family val="2"/>
    </font>
    <font>
      <sz val="10"/>
      <color theme="3"/>
      <name val="Arial"/>
      <family val="2"/>
    </font>
    <font>
      <b/>
      <sz val="14"/>
      <color theme="3"/>
      <name val="Arial"/>
      <family val="2"/>
    </font>
    <font>
      <b/>
      <sz val="14"/>
      <color theme="6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164" fontId="1" fillId="2" borderId="6" xfId="0" applyNumberFormat="1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3" xfId="0" quotePrefix="1" applyFont="1" applyFill="1" applyBorder="1" applyProtection="1">
      <protection hidden="1"/>
    </xf>
    <xf numFmtId="38" fontId="1" fillId="3" borderId="12" xfId="0" applyNumberFormat="1" applyFont="1" applyFill="1" applyBorder="1" applyProtection="1">
      <protection locked="0"/>
    </xf>
    <xf numFmtId="164" fontId="1" fillId="0" borderId="0" xfId="0" applyNumberFormat="1" applyFont="1" applyFill="1" applyBorder="1" applyProtection="1"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167" fontId="1" fillId="0" borderId="0" xfId="0" applyNumberFormat="1" applyFont="1" applyFill="1" applyBorder="1" applyProtection="1">
      <protection hidden="1"/>
    </xf>
    <xf numFmtId="166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165" fontId="1" fillId="0" borderId="0" xfId="0" applyNumberFormat="1" applyFont="1" applyFill="1" applyBorder="1" applyProtection="1">
      <protection hidden="1"/>
    </xf>
    <xf numFmtId="0" fontId="1" fillId="0" borderId="3" xfId="0" applyFont="1" applyFill="1" applyBorder="1" applyProtection="1">
      <protection hidden="1"/>
    </xf>
    <xf numFmtId="164" fontId="2" fillId="2" borderId="4" xfId="0" applyNumberFormat="1" applyFont="1" applyFill="1" applyBorder="1" applyAlignment="1" applyProtection="1">
      <alignment horizontal="center"/>
      <protection hidden="1"/>
    </xf>
    <xf numFmtId="164" fontId="1" fillId="2" borderId="4" xfId="0" applyNumberFormat="1" applyFont="1" applyFill="1" applyBorder="1" applyAlignment="1" applyProtection="1">
      <alignment horizontal="center"/>
      <protection hidden="1"/>
    </xf>
    <xf numFmtId="0" fontId="1" fillId="0" borderId="12" xfId="0" applyFont="1" applyFill="1" applyBorder="1" applyProtection="1"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hidden="1"/>
    </xf>
    <xf numFmtId="0" fontId="1" fillId="0" borderId="12" xfId="0" applyFont="1" applyFill="1" applyBorder="1" applyAlignment="1" applyProtection="1">
      <alignment horizontal="center"/>
      <protection hidden="1"/>
    </xf>
    <xf numFmtId="3" fontId="1" fillId="0" borderId="12" xfId="0" applyNumberFormat="1" applyFont="1" applyFill="1" applyBorder="1" applyProtection="1">
      <protection hidden="1"/>
    </xf>
    <xf numFmtId="166" fontId="1" fillId="2" borderId="11" xfId="0" applyNumberFormat="1" applyFont="1" applyFill="1" applyBorder="1" applyAlignment="1" applyProtection="1">
      <alignment horizontal="center"/>
      <protection hidden="1"/>
    </xf>
    <xf numFmtId="166" fontId="1" fillId="2" borderId="10" xfId="0" applyNumberFormat="1" applyFont="1" applyFill="1" applyBorder="1" applyAlignment="1" applyProtection="1">
      <alignment horizontal="center"/>
      <protection hidden="1"/>
    </xf>
    <xf numFmtId="164" fontId="2" fillId="2" borderId="6" xfId="0" applyNumberFormat="1" applyFont="1" applyFill="1" applyBorder="1" applyAlignment="1" applyProtection="1">
      <alignment horizontal="center"/>
      <protection hidden="1"/>
    </xf>
    <xf numFmtId="20" fontId="1" fillId="0" borderId="12" xfId="0" quotePrefix="1" applyNumberFormat="1" applyFont="1" applyFill="1" applyBorder="1" applyAlignment="1" applyProtection="1">
      <alignment horizontal="center"/>
      <protection hidden="1"/>
    </xf>
    <xf numFmtId="0" fontId="1" fillId="0" borderId="12" xfId="0" quotePrefix="1" applyFont="1" applyFill="1" applyBorder="1" applyAlignment="1" applyProtection="1">
      <alignment horizontal="center"/>
      <protection hidden="1"/>
    </xf>
    <xf numFmtId="38" fontId="1" fillId="0" borderId="12" xfId="0" applyNumberFormat="1" applyFont="1" applyFill="1" applyBorder="1" applyAlignment="1" applyProtection="1">
      <alignment horizontal="right"/>
      <protection hidden="1"/>
    </xf>
    <xf numFmtId="0" fontId="1" fillId="2" borderId="6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1" fillId="2" borderId="2" xfId="0" quotePrefix="1" applyFont="1" applyFill="1" applyBorder="1" applyProtection="1">
      <protection hidden="1"/>
    </xf>
    <xf numFmtId="0" fontId="1" fillId="0" borderId="12" xfId="0" applyFont="1" applyFill="1" applyBorder="1" applyAlignment="1" applyProtection="1">
      <alignment horizontal="center" vertical="top"/>
      <protection hidden="1"/>
    </xf>
    <xf numFmtId="166" fontId="1" fillId="2" borderId="7" xfId="0" applyNumberFormat="1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Protection="1">
      <protection hidden="1"/>
    </xf>
    <xf numFmtId="164" fontId="1" fillId="4" borderId="0" xfId="0" applyNumberFormat="1" applyFont="1" applyFill="1" applyBorder="1" applyAlignment="1" applyProtection="1">
      <alignment horizontal="center"/>
      <protection hidden="1"/>
    </xf>
    <xf numFmtId="164" fontId="1" fillId="4" borderId="0" xfId="0" applyNumberFormat="1" applyFont="1" applyFill="1" applyBorder="1" applyProtection="1">
      <protection hidden="1"/>
    </xf>
    <xf numFmtId="0" fontId="1" fillId="4" borderId="0" xfId="0" applyFont="1" applyFill="1" applyBorder="1" applyAlignment="1" applyProtection="1">
      <alignment horizontal="left"/>
      <protection hidden="1"/>
    </xf>
    <xf numFmtId="167" fontId="1" fillId="4" borderId="0" xfId="0" applyNumberFormat="1" applyFont="1" applyFill="1" applyBorder="1" applyProtection="1">
      <protection hidden="1"/>
    </xf>
    <xf numFmtId="166" fontId="1" fillId="4" borderId="0" xfId="0" applyNumberFormat="1" applyFont="1" applyFill="1" applyBorder="1" applyProtection="1">
      <protection hidden="1"/>
    </xf>
    <xf numFmtId="168" fontId="1" fillId="0" borderId="0" xfId="0" applyNumberFormat="1" applyFont="1" applyFill="1" applyBorder="1" applyProtection="1">
      <protection hidden="1"/>
    </xf>
    <xf numFmtId="168" fontId="1" fillId="2" borderId="1" xfId="0" applyNumberFormat="1" applyFont="1" applyFill="1" applyBorder="1" applyAlignment="1" applyProtection="1">
      <alignment horizontal="center"/>
      <protection hidden="1"/>
    </xf>
    <xf numFmtId="168" fontId="1" fillId="2" borderId="2" xfId="0" applyNumberFormat="1" applyFont="1" applyFill="1" applyBorder="1" applyAlignment="1" applyProtection="1">
      <alignment horizontal="center"/>
      <protection hidden="1"/>
    </xf>
    <xf numFmtId="168" fontId="1" fillId="2" borderId="3" xfId="0" applyNumberFormat="1" applyFont="1" applyFill="1" applyBorder="1" applyAlignment="1" applyProtection="1">
      <alignment horizontal="center"/>
      <protection hidden="1"/>
    </xf>
    <xf numFmtId="168" fontId="1" fillId="0" borderId="12" xfId="0" applyNumberFormat="1" applyFont="1" applyFill="1" applyBorder="1" applyProtection="1">
      <protection hidden="1"/>
    </xf>
    <xf numFmtId="168" fontId="1" fillId="2" borderId="12" xfId="0" applyNumberFormat="1" applyFont="1" applyFill="1" applyBorder="1" applyProtection="1">
      <protection hidden="1"/>
    </xf>
    <xf numFmtId="168" fontId="1" fillId="2" borderId="2" xfId="0" applyNumberFormat="1" applyFont="1" applyFill="1" applyBorder="1" applyProtection="1">
      <protection hidden="1"/>
    </xf>
    <xf numFmtId="168" fontId="1" fillId="2" borderId="3" xfId="0" applyNumberFormat="1" applyFont="1" applyFill="1" applyBorder="1" applyProtection="1"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0" borderId="13" xfId="0" applyFont="1" applyFill="1" applyBorder="1" applyAlignment="1" applyProtection="1">
      <alignment horizontal="center"/>
      <protection hidden="1"/>
    </xf>
    <xf numFmtId="0" fontId="1" fillId="0" borderId="13" xfId="0" applyFont="1" applyFill="1" applyBorder="1" applyAlignment="1" applyProtection="1">
      <alignment horizontal="center" vertical="top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164" fontId="8" fillId="2" borderId="4" xfId="0" applyNumberFormat="1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164" fontId="8" fillId="2" borderId="8" xfId="0" applyNumberFormat="1" applyFont="1" applyFill="1" applyBorder="1" applyAlignment="1" applyProtection="1">
      <alignment horizontal="center"/>
      <protection hidden="1"/>
    </xf>
    <xf numFmtId="167" fontId="8" fillId="2" borderId="4" xfId="0" applyNumberFormat="1" applyFont="1" applyFill="1" applyBorder="1" applyAlignment="1" applyProtection="1">
      <alignment horizontal="center"/>
      <protection hidden="1"/>
    </xf>
    <xf numFmtId="166" fontId="8" fillId="2" borderId="11" xfId="0" applyNumberFormat="1" applyFont="1" applyFill="1" applyBorder="1" applyAlignment="1" applyProtection="1">
      <alignment horizontal="center"/>
      <protection hidden="1"/>
    </xf>
    <xf numFmtId="167" fontId="8" fillId="2" borderId="8" xfId="0" applyNumberFormat="1" applyFont="1" applyFill="1" applyBorder="1" applyAlignment="1" applyProtection="1">
      <alignment horizontal="center"/>
      <protection hidden="1"/>
    </xf>
    <xf numFmtId="166" fontId="8" fillId="2" borderId="10" xfId="0" applyNumberFormat="1" applyFont="1" applyFill="1" applyBorder="1" applyAlignment="1" applyProtection="1">
      <alignment horizontal="center"/>
      <protection hidden="1"/>
    </xf>
    <xf numFmtId="38" fontId="1" fillId="5" borderId="12" xfId="0" applyNumberFormat="1" applyFont="1" applyFill="1" applyBorder="1" applyProtection="1">
      <protection hidden="1"/>
    </xf>
    <xf numFmtId="38" fontId="1" fillId="5" borderId="12" xfId="0" applyNumberFormat="1" applyFont="1" applyFill="1" applyBorder="1" applyAlignment="1" applyProtection="1">
      <alignment horizontal="right"/>
      <protection hidden="1"/>
    </xf>
    <xf numFmtId="164" fontId="2" fillId="5" borderId="4" xfId="0" applyNumberFormat="1" applyFont="1" applyFill="1" applyBorder="1" applyAlignment="1" applyProtection="1">
      <alignment horizontal="center"/>
      <protection hidden="1"/>
    </xf>
    <xf numFmtId="164" fontId="2" fillId="5" borderId="6" xfId="0" applyNumberFormat="1" applyFont="1" applyFill="1" applyBorder="1" applyAlignment="1" applyProtection="1">
      <alignment horizontal="center"/>
      <protection hidden="1"/>
    </xf>
    <xf numFmtId="0" fontId="9" fillId="5" borderId="1" xfId="0" applyFont="1" applyFill="1" applyBorder="1" applyAlignment="1" applyProtection="1">
      <alignment horizontal="center"/>
      <protection hidden="1"/>
    </xf>
    <xf numFmtId="167" fontId="9" fillId="5" borderId="2" xfId="0" applyNumberFormat="1" applyFont="1" applyFill="1" applyBorder="1" applyAlignment="1" applyProtection="1">
      <alignment horizontal="center"/>
      <protection hidden="1"/>
    </xf>
    <xf numFmtId="164" fontId="9" fillId="5" borderId="1" xfId="0" applyNumberFormat="1" applyFont="1" applyFill="1" applyBorder="1" applyAlignment="1" applyProtection="1">
      <alignment horizontal="center"/>
      <protection hidden="1"/>
    </xf>
    <xf numFmtId="166" fontId="9" fillId="5" borderId="1" xfId="0" applyNumberFormat="1" applyFont="1" applyFill="1" applyBorder="1" applyAlignment="1" applyProtection="1">
      <alignment horizontal="center"/>
      <protection hidden="1"/>
    </xf>
    <xf numFmtId="0" fontId="9" fillId="5" borderId="3" xfId="0" applyFont="1" applyFill="1" applyBorder="1" applyAlignment="1" applyProtection="1">
      <alignment horizontal="center"/>
      <protection hidden="1"/>
    </xf>
    <xf numFmtId="167" fontId="9" fillId="5" borderId="3" xfId="0" applyNumberFormat="1" applyFont="1" applyFill="1" applyBorder="1" applyAlignment="1" applyProtection="1">
      <alignment horizontal="center"/>
      <protection hidden="1"/>
    </xf>
    <xf numFmtId="164" fontId="9" fillId="5" borderId="3" xfId="0" applyNumberFormat="1" applyFont="1" applyFill="1" applyBorder="1" applyAlignment="1" applyProtection="1">
      <alignment horizontal="center"/>
      <protection hidden="1"/>
    </xf>
    <xf numFmtId="166" fontId="9" fillId="5" borderId="3" xfId="0" applyNumberFormat="1" applyFont="1" applyFill="1" applyBorder="1" applyAlignment="1" applyProtection="1">
      <alignment horizontal="center"/>
      <protection hidden="1"/>
    </xf>
    <xf numFmtId="0" fontId="1" fillId="5" borderId="13" xfId="0" applyFont="1" applyFill="1" applyBorder="1" applyAlignment="1" applyProtection="1">
      <alignment horizontal="center"/>
      <protection hidden="1"/>
    </xf>
    <xf numFmtId="0" fontId="1" fillId="5" borderId="14" xfId="0" quotePrefix="1" applyFont="1" applyFill="1" applyBorder="1" applyAlignment="1" applyProtection="1">
      <alignment horizontal="center"/>
      <protection hidden="1"/>
    </xf>
    <xf numFmtId="38" fontId="1" fillId="5" borderId="14" xfId="0" applyNumberFormat="1" applyFont="1" applyFill="1" applyBorder="1" applyAlignment="1" applyProtection="1">
      <alignment horizontal="right"/>
      <protection hidden="1"/>
    </xf>
    <xf numFmtId="38" fontId="1" fillId="5" borderId="14" xfId="0" applyNumberFormat="1" applyFont="1" applyFill="1" applyBorder="1" applyProtection="1">
      <protection hidden="1"/>
    </xf>
    <xf numFmtId="38" fontId="5" fillId="5" borderId="14" xfId="0" applyNumberFormat="1" applyFont="1" applyFill="1" applyBorder="1" applyAlignment="1" applyProtection="1">
      <alignment horizontal="right" vertical="center"/>
      <protection hidden="1"/>
    </xf>
    <xf numFmtId="167" fontId="4" fillId="5" borderId="14" xfId="0" applyNumberFormat="1" applyFont="1" applyFill="1" applyBorder="1" applyAlignment="1" applyProtection="1">
      <alignment horizontal="center" vertical="center" wrapText="1"/>
      <protection hidden="1"/>
    </xf>
    <xf numFmtId="167" fontId="4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4" xfId="0" quotePrefix="1" applyFont="1" applyFill="1" applyBorder="1" applyAlignment="1" applyProtection="1">
      <alignment horizontal="center"/>
      <protection hidden="1"/>
    </xf>
    <xf numFmtId="38" fontId="1" fillId="2" borderId="14" xfId="0" applyNumberFormat="1" applyFont="1" applyFill="1" applyBorder="1" applyAlignment="1" applyProtection="1">
      <alignment horizontal="right"/>
      <protection hidden="1"/>
    </xf>
    <xf numFmtId="38" fontId="1" fillId="2" borderId="14" xfId="0" applyNumberFormat="1" applyFont="1" applyFill="1" applyBorder="1" applyProtection="1">
      <protection hidden="1"/>
    </xf>
    <xf numFmtId="38" fontId="5" fillId="2" borderId="14" xfId="0" applyNumberFormat="1" applyFont="1" applyFill="1" applyBorder="1" applyAlignment="1" applyProtection="1">
      <alignment horizontal="right" vertical="center"/>
      <protection hidden="1"/>
    </xf>
    <xf numFmtId="167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67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/>
    <xf numFmtId="38" fontId="1" fillId="5" borderId="14" xfId="0" applyNumberFormat="1" applyFont="1" applyFill="1" applyBorder="1" applyProtection="1"/>
    <xf numFmtId="38" fontId="1" fillId="2" borderId="14" xfId="0" applyNumberFormat="1" applyFont="1" applyFill="1" applyBorder="1" applyProtection="1"/>
    <xf numFmtId="164" fontId="9" fillId="5" borderId="8" xfId="0" applyNumberFormat="1" applyFont="1" applyFill="1" applyBorder="1" applyAlignment="1" applyProtection="1">
      <alignment horizontal="center"/>
      <protection hidden="1"/>
    </xf>
    <xf numFmtId="164" fontId="9" fillId="5" borderId="9" xfId="0" applyNumberFormat="1" applyFont="1" applyFill="1" applyBorder="1" applyAlignment="1" applyProtection="1">
      <alignment horizontal="center"/>
      <protection hidden="1"/>
    </xf>
    <xf numFmtId="164" fontId="9" fillId="5" borderId="10" xfId="0" applyNumberFormat="1" applyFont="1" applyFill="1" applyBorder="1" applyAlignment="1" applyProtection="1">
      <alignment horizontal="center"/>
      <protection hidden="1"/>
    </xf>
    <xf numFmtId="38" fontId="5" fillId="0" borderId="4" xfId="0" applyNumberFormat="1" applyFont="1" applyFill="1" applyBorder="1" applyAlignment="1" applyProtection="1">
      <alignment horizontal="right" vertical="center"/>
      <protection hidden="1"/>
    </xf>
    <xf numFmtId="38" fontId="5" fillId="0" borderId="8" xfId="0" applyNumberFormat="1" applyFont="1" applyFill="1" applyBorder="1" applyAlignment="1" applyProtection="1">
      <alignment horizontal="right" vertical="center"/>
      <protection hidden="1"/>
    </xf>
    <xf numFmtId="164" fontId="8" fillId="2" borderId="4" xfId="0" applyNumberFormat="1" applyFont="1" applyFill="1" applyBorder="1" applyAlignment="1" applyProtection="1">
      <alignment horizontal="center"/>
      <protection hidden="1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164" fontId="8" fillId="2" borderId="14" xfId="0" applyNumberFormat="1" applyFont="1" applyFill="1" applyBorder="1" applyAlignment="1" applyProtection="1">
      <alignment horizontal="center"/>
      <protection hidden="1"/>
    </xf>
    <xf numFmtId="164" fontId="8" fillId="2" borderId="15" xfId="0" applyNumberFormat="1" applyFont="1" applyFill="1" applyBorder="1" applyAlignment="1" applyProtection="1">
      <alignment horizontal="center"/>
      <protection hidden="1"/>
    </xf>
    <xf numFmtId="167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7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4" xfId="0" applyNumberFormat="1" applyFont="1" applyFill="1" applyBorder="1" applyAlignment="1" applyProtection="1">
      <alignment horizontal="center"/>
      <protection hidden="1"/>
    </xf>
    <xf numFmtId="164" fontId="9" fillId="5" borderId="5" xfId="0" applyNumberFormat="1" applyFont="1" applyFill="1" applyBorder="1" applyAlignment="1" applyProtection="1">
      <alignment horizontal="center"/>
      <protection hidden="1"/>
    </xf>
    <xf numFmtId="164" fontId="9" fillId="5" borderId="11" xfId="0" applyNumberFormat="1" applyFont="1" applyFill="1" applyBorder="1" applyAlignment="1" applyProtection="1">
      <alignment horizontal="center"/>
      <protection hidden="1"/>
    </xf>
    <xf numFmtId="167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11" xfId="0" applyNumberFormat="1" applyFont="1" applyFill="1" applyBorder="1" applyAlignment="1" applyProtection="1">
      <alignment horizontal="center"/>
      <protection hidden="1"/>
    </xf>
    <xf numFmtId="164" fontId="8" fillId="2" borderId="8" xfId="0" applyNumberFormat="1" applyFont="1" applyFill="1" applyBorder="1" applyAlignment="1" applyProtection="1">
      <alignment horizontal="center"/>
      <protection hidden="1"/>
    </xf>
    <xf numFmtId="164" fontId="8" fillId="2" borderId="9" xfId="0" applyNumberFormat="1" applyFont="1" applyFill="1" applyBorder="1" applyAlignment="1" applyProtection="1">
      <alignment horizontal="center"/>
      <protection hidden="1"/>
    </xf>
    <xf numFmtId="164" fontId="8" fillId="2" borderId="10" xfId="0" applyNumberFormat="1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0" fillId="5" borderId="4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10" fillId="5" borderId="11" xfId="0" applyFont="1" applyFill="1" applyBorder="1" applyAlignment="1" applyProtection="1">
      <alignment horizontal="center" vertical="center"/>
      <protection hidden="1"/>
    </xf>
    <xf numFmtId="0" fontId="10" fillId="5" borderId="8" xfId="0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 applyAlignment="1" applyProtection="1">
      <alignment horizontal="center" vertical="center"/>
      <protection hidden="1"/>
    </xf>
    <xf numFmtId="0" fontId="10" fillId="5" borderId="10" xfId="0" applyFont="1" applyFill="1" applyBorder="1" applyAlignment="1" applyProtection="1">
      <alignment horizontal="center" vertical="center"/>
      <protection hidden="1"/>
    </xf>
    <xf numFmtId="167" fontId="9" fillId="5" borderId="13" xfId="0" applyNumberFormat="1" applyFont="1" applyFill="1" applyBorder="1" applyAlignment="1" applyProtection="1">
      <alignment horizontal="center"/>
      <protection hidden="1"/>
    </xf>
    <xf numFmtId="167" fontId="9" fillId="5" borderId="14" xfId="0" applyNumberFormat="1" applyFont="1" applyFill="1" applyBorder="1" applyAlignment="1" applyProtection="1">
      <alignment horizontal="center"/>
      <protection hidden="1"/>
    </xf>
    <xf numFmtId="167" fontId="9" fillId="5" borderId="15" xfId="0" applyNumberFormat="1" applyFont="1" applyFill="1" applyBorder="1" applyAlignment="1" applyProtection="1">
      <alignment horizontal="center"/>
      <protection hidden="1"/>
    </xf>
    <xf numFmtId="167" fontId="8" fillId="2" borderId="13" xfId="0" applyNumberFormat="1" applyFont="1" applyFill="1" applyBorder="1" applyAlignment="1" applyProtection="1">
      <alignment horizontal="center"/>
      <protection hidden="1"/>
    </xf>
    <xf numFmtId="167" fontId="8" fillId="2" borderId="14" xfId="0" applyNumberFormat="1" applyFont="1" applyFill="1" applyBorder="1" applyAlignment="1" applyProtection="1">
      <alignment horizontal="center"/>
      <protection hidden="1"/>
    </xf>
    <xf numFmtId="167" fontId="8" fillId="2" borderId="15" xfId="0" applyNumberFormat="1" applyFont="1" applyFill="1" applyBorder="1" applyAlignment="1" applyProtection="1">
      <alignment horizontal="center"/>
      <protection hidden="1"/>
    </xf>
    <xf numFmtId="0" fontId="1" fillId="0" borderId="13" xfId="0" applyFont="1" applyFill="1" applyBorder="1" applyAlignment="1" applyProtection="1">
      <alignment horizontal="center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0" borderId="13" xfId="0" applyFont="1" applyFill="1" applyBorder="1" applyAlignment="1" applyProtection="1">
      <alignment horizontal="center" wrapText="1"/>
      <protection hidden="1"/>
    </xf>
    <xf numFmtId="0" fontId="1" fillId="0" borderId="14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164" fontId="7" fillId="2" borderId="4" xfId="0" applyNumberFormat="1" applyFont="1" applyFill="1" applyBorder="1" applyAlignment="1" applyProtection="1">
      <alignment horizontal="center" vertical="center"/>
      <protection hidden="1"/>
    </xf>
    <xf numFmtId="164" fontId="7" fillId="2" borderId="5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8" xfId="0" applyNumberFormat="1" applyFont="1" applyFill="1" applyBorder="1" applyAlignment="1" applyProtection="1">
      <alignment horizontal="center" vertical="center"/>
      <protection hidden="1"/>
    </xf>
    <xf numFmtId="164" fontId="7" fillId="2" borderId="9" xfId="0" applyNumberFormat="1" applyFont="1" applyFill="1" applyBorder="1" applyAlignment="1" applyProtection="1">
      <alignment horizontal="center" vertical="center"/>
      <protection hidden="1"/>
    </xf>
    <xf numFmtId="164" fontId="7" fillId="2" borderId="10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showOutlineSymbols="0" workbookViewId="0">
      <selection activeCell="C6" sqref="C6"/>
    </sheetView>
  </sheetViews>
  <sheetFormatPr defaultColWidth="12.7109375" defaultRowHeight="12.75" x14ac:dyDescent="0.2"/>
  <cols>
    <col min="1" max="1" width="15.7109375" style="14" customWidth="1"/>
    <col min="2" max="2" width="12.7109375" style="15" customWidth="1"/>
    <col min="3" max="3" width="12.7109375" style="12" customWidth="1"/>
    <col min="4" max="4" width="12.7109375" style="11" customWidth="1"/>
    <col min="5" max="5" width="12.7109375" style="13" customWidth="1"/>
    <col min="6" max="6" width="12.7109375" style="11" customWidth="1"/>
    <col min="7" max="7" width="15.7109375" style="11" customWidth="1"/>
    <col min="8" max="10" width="10.7109375" style="11" customWidth="1"/>
    <col min="11" max="11" width="10.7109375" style="10" customWidth="1"/>
    <col min="12" max="25" width="12.7109375" style="89"/>
    <col min="26" max="256" width="12.7109375" style="14" customWidth="1"/>
    <col min="257" max="16384" width="12.7109375" style="14"/>
  </cols>
  <sheetData>
    <row r="1" spans="1:26" x14ac:dyDescent="0.2">
      <c r="A1" s="132" t="s">
        <v>28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</row>
    <row r="2" spans="1:26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26" x14ac:dyDescent="0.2">
      <c r="A3" s="138" t="s">
        <v>0</v>
      </c>
      <c r="B3" s="139"/>
      <c r="C3" s="140"/>
      <c r="D3" s="92" t="s">
        <v>1</v>
      </c>
      <c r="E3" s="93"/>
      <c r="F3" s="93"/>
      <c r="G3" s="93"/>
      <c r="H3" s="93"/>
      <c r="I3" s="93"/>
      <c r="J3" s="93"/>
      <c r="K3" s="94"/>
    </row>
    <row r="4" spans="1:26" x14ac:dyDescent="0.2">
      <c r="A4" s="67" t="s">
        <v>27</v>
      </c>
      <c r="B4" s="67" t="s">
        <v>12</v>
      </c>
      <c r="C4" s="68" t="s">
        <v>31</v>
      </c>
      <c r="D4" s="69" t="s">
        <v>2</v>
      </c>
      <c r="E4" s="70" t="s">
        <v>27</v>
      </c>
      <c r="F4" s="67" t="s">
        <v>3</v>
      </c>
      <c r="G4" s="67" t="s">
        <v>36</v>
      </c>
      <c r="H4" s="110" t="s">
        <v>11</v>
      </c>
      <c r="I4" s="111"/>
      <c r="J4" s="111"/>
      <c r="K4" s="112"/>
    </row>
    <row r="5" spans="1:26" x14ac:dyDescent="0.2">
      <c r="A5" s="71" t="s">
        <v>5</v>
      </c>
      <c r="B5" s="71" t="s">
        <v>17</v>
      </c>
      <c r="C5" s="72" t="s">
        <v>32</v>
      </c>
      <c r="D5" s="73" t="s">
        <v>4</v>
      </c>
      <c r="E5" s="74" t="s">
        <v>6</v>
      </c>
      <c r="F5" s="71" t="s">
        <v>6</v>
      </c>
      <c r="G5" s="71" t="s">
        <v>19</v>
      </c>
      <c r="H5" s="92"/>
      <c r="I5" s="93"/>
      <c r="J5" s="93"/>
      <c r="K5" s="94"/>
    </row>
    <row r="6" spans="1:26" x14ac:dyDescent="0.2">
      <c r="A6" s="24" t="s">
        <v>51</v>
      </c>
      <c r="B6" s="29" t="s">
        <v>7</v>
      </c>
      <c r="C6" s="9">
        <v>0</v>
      </c>
      <c r="D6" s="31">
        <v>0</v>
      </c>
      <c r="E6" s="63">
        <f>+Calculations!L7</f>
        <v>0</v>
      </c>
      <c r="F6" s="64">
        <f>+Calculations!I7</f>
        <v>0</v>
      </c>
      <c r="G6" s="65"/>
      <c r="H6" s="101" t="str">
        <f>IF(Calculations!B21=1,Calculations!D21,IF(Calculations!B22=1,Calculations!D22,IF(Calculations!B23=1,Calculations!D23,IF(Calculations!B24=1,Calculations!D24,""))))</f>
        <v/>
      </c>
      <c r="I6" s="102"/>
      <c r="J6" s="102"/>
      <c r="K6" s="103"/>
      <c r="Z6" s="16"/>
    </row>
    <row r="7" spans="1:26" x14ac:dyDescent="0.2">
      <c r="A7" s="24" t="s">
        <v>52</v>
      </c>
      <c r="B7" s="30" t="s">
        <v>8</v>
      </c>
      <c r="C7" s="9"/>
      <c r="D7" s="31">
        <f>IF(OR(E6&lt;0,EXACT(E6,"")),"",ROUNDUP(Calculations!K7,0))</f>
        <v>0</v>
      </c>
      <c r="E7" s="63">
        <f>+Calculations!L8</f>
        <v>0</v>
      </c>
      <c r="F7" s="64">
        <f>+Calculations!I8</f>
        <v>0</v>
      </c>
      <c r="G7" s="66"/>
      <c r="H7" s="104"/>
      <c r="I7" s="105"/>
      <c r="J7" s="105"/>
      <c r="K7" s="106"/>
      <c r="Z7" s="16"/>
    </row>
    <row r="8" spans="1:26" x14ac:dyDescent="0.2">
      <c r="A8" s="24" t="s">
        <v>53</v>
      </c>
      <c r="B8" s="30" t="s">
        <v>33</v>
      </c>
      <c r="C8" s="9"/>
      <c r="D8" s="31">
        <f>IF(OR(E7&lt;0,EXACT(E7,"")),"",ROUNDUP(Calculations!K8,0))</f>
        <v>0</v>
      </c>
      <c r="E8" s="63">
        <f>+Calculations!L9</f>
        <v>0</v>
      </c>
      <c r="F8" s="64">
        <f>+Calculations!I9</f>
        <v>0</v>
      </c>
      <c r="G8" s="66"/>
      <c r="H8" s="104"/>
      <c r="I8" s="105"/>
      <c r="J8" s="105"/>
      <c r="K8" s="106"/>
      <c r="Z8" s="16"/>
    </row>
    <row r="9" spans="1:26" x14ac:dyDescent="0.2">
      <c r="A9" s="24" t="s">
        <v>54</v>
      </c>
      <c r="B9" s="29" t="s">
        <v>34</v>
      </c>
      <c r="C9" s="9"/>
      <c r="D9" s="31">
        <f>IF(OR(E8&lt;0,EXACT(E8,"")),"",ROUNDUP(Calculations!K9,0))</f>
        <v>0</v>
      </c>
      <c r="E9" s="63">
        <f>+Calculations!L10</f>
        <v>0</v>
      </c>
      <c r="F9" s="64">
        <f>+Calculations!I10</f>
        <v>0</v>
      </c>
      <c r="G9" s="66"/>
      <c r="H9" s="104"/>
      <c r="I9" s="105"/>
      <c r="J9" s="105"/>
      <c r="K9" s="106"/>
      <c r="Z9" s="16"/>
    </row>
    <row r="10" spans="1:26" x14ac:dyDescent="0.2">
      <c r="A10" s="24" t="s">
        <v>55</v>
      </c>
      <c r="B10" s="30" t="s">
        <v>35</v>
      </c>
      <c r="C10" s="9"/>
      <c r="D10" s="31">
        <f>IF(OR(E9&lt;0,EXACT(E9,"")),"",ROUNDUP(Calculations!K10,0))</f>
        <v>0</v>
      </c>
      <c r="E10" s="63">
        <f>+Calculations!L11</f>
        <v>0</v>
      </c>
      <c r="F10" s="64">
        <f>+Calculations!I11</f>
        <v>0</v>
      </c>
      <c r="G10" s="66"/>
      <c r="H10" s="104"/>
      <c r="I10" s="105"/>
      <c r="J10" s="105"/>
      <c r="K10" s="106"/>
      <c r="Z10" s="16"/>
    </row>
    <row r="11" spans="1:26" x14ac:dyDescent="0.2">
      <c r="A11" s="24" t="s">
        <v>56</v>
      </c>
      <c r="B11" s="30" t="s">
        <v>9</v>
      </c>
      <c r="C11" s="9"/>
      <c r="D11" s="31">
        <f>IF(OR(E10&lt;0,EXACT(E10,"")),"",ROUNDUP(Calculations!K11,0))</f>
        <v>0</v>
      </c>
      <c r="E11" s="63">
        <f>+Calculations!L12</f>
        <v>0</v>
      </c>
      <c r="F11" s="64">
        <f>+Calculations!I12</f>
        <v>0</v>
      </c>
      <c r="G11" s="95">
        <f>IF(EXACT(H6,""),Calculations!J14,"Error")</f>
        <v>0</v>
      </c>
      <c r="H11" s="104"/>
      <c r="I11" s="105"/>
      <c r="J11" s="105"/>
      <c r="K11" s="106"/>
      <c r="Z11" s="16"/>
    </row>
    <row r="12" spans="1:26" ht="12.75" customHeight="1" x14ac:dyDescent="0.2">
      <c r="A12" s="24" t="s">
        <v>57</v>
      </c>
      <c r="B12" s="30" t="s">
        <v>10</v>
      </c>
      <c r="C12" s="9"/>
      <c r="D12" s="31">
        <f>IF(OR(E11&lt;0,EXACT(E11,"")),"",ROUNDUP(Calculations!K12,0))</f>
        <v>0</v>
      </c>
      <c r="E12" s="63">
        <f>+Calculations!L13</f>
        <v>0</v>
      </c>
      <c r="F12" s="64">
        <f>+Calculations!I13</f>
        <v>0</v>
      </c>
      <c r="G12" s="96"/>
      <c r="H12" s="107"/>
      <c r="I12" s="108"/>
      <c r="J12" s="108"/>
      <c r="K12" s="109"/>
      <c r="Z12" s="16"/>
    </row>
    <row r="13" spans="1:26" ht="12.75" customHeight="1" x14ac:dyDescent="0.2">
      <c r="A13" s="75"/>
      <c r="B13" s="76"/>
      <c r="C13" s="90"/>
      <c r="D13" s="77"/>
      <c r="E13" s="78"/>
      <c r="F13" s="77"/>
      <c r="G13" s="79"/>
      <c r="H13" s="80"/>
      <c r="I13" s="80"/>
      <c r="J13" s="80"/>
      <c r="K13" s="81"/>
      <c r="Z13" s="16"/>
    </row>
    <row r="14" spans="1:26" x14ac:dyDescent="0.2">
      <c r="A14" s="126" t="s">
        <v>29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8"/>
    </row>
    <row r="15" spans="1:26" x14ac:dyDescent="0.2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1"/>
    </row>
    <row r="16" spans="1:26" x14ac:dyDescent="0.2">
      <c r="A16" s="141" t="s">
        <v>0</v>
      </c>
      <c r="B16" s="142"/>
      <c r="C16" s="143"/>
      <c r="D16" s="97" t="s">
        <v>1</v>
      </c>
      <c r="E16" s="98"/>
      <c r="F16" s="99"/>
      <c r="G16" s="99"/>
      <c r="H16" s="99"/>
      <c r="I16" s="99"/>
      <c r="J16" s="99"/>
      <c r="K16" s="100"/>
    </row>
    <row r="17" spans="1:26" x14ac:dyDescent="0.2">
      <c r="A17" s="55" t="s">
        <v>27</v>
      </c>
      <c r="B17" s="55" t="s">
        <v>12</v>
      </c>
      <c r="C17" s="59" t="s">
        <v>27</v>
      </c>
      <c r="D17" s="56"/>
      <c r="E17" s="60"/>
      <c r="F17" s="55" t="s">
        <v>3</v>
      </c>
      <c r="G17" s="55" t="s">
        <v>36</v>
      </c>
      <c r="H17" s="97" t="s">
        <v>11</v>
      </c>
      <c r="I17" s="98"/>
      <c r="J17" s="98"/>
      <c r="K17" s="122"/>
    </row>
    <row r="18" spans="1:26" x14ac:dyDescent="0.2">
      <c r="A18" s="57" t="s">
        <v>5</v>
      </c>
      <c r="B18" s="57" t="s">
        <v>17</v>
      </c>
      <c r="C18" s="61" t="s">
        <v>6</v>
      </c>
      <c r="D18" s="58"/>
      <c r="E18" s="62"/>
      <c r="F18" s="57" t="s">
        <v>6</v>
      </c>
      <c r="G18" s="57" t="s">
        <v>19</v>
      </c>
      <c r="H18" s="123"/>
      <c r="I18" s="124"/>
      <c r="J18" s="124"/>
      <c r="K18" s="125"/>
    </row>
    <row r="19" spans="1:26" x14ac:dyDescent="0.2">
      <c r="A19" s="24" t="s">
        <v>51</v>
      </c>
      <c r="B19" s="29" t="s">
        <v>7</v>
      </c>
      <c r="C19" s="9">
        <v>0</v>
      </c>
      <c r="D19" s="19"/>
      <c r="E19" s="26"/>
      <c r="F19" s="31">
        <f>+Calculations!I31</f>
        <v>0</v>
      </c>
      <c r="G19" s="18"/>
      <c r="H19" s="113" t="str">
        <f>IF(Calculations!B45=1,Calculations!D45,IF(Calculations!B46=1,Calculations!D46,IF(Calculations!B47=1,Calculations!D47,"")))</f>
        <v/>
      </c>
      <c r="I19" s="114"/>
      <c r="J19" s="114"/>
      <c r="K19" s="115"/>
      <c r="Z19" s="16"/>
    </row>
    <row r="20" spans="1:26" x14ac:dyDescent="0.2">
      <c r="A20" s="24" t="s">
        <v>52</v>
      </c>
      <c r="B20" s="30" t="s">
        <v>8</v>
      </c>
      <c r="C20" s="9"/>
      <c r="D20" s="1"/>
      <c r="E20" s="36"/>
      <c r="F20" s="31">
        <f>+Calculations!I32</f>
        <v>0</v>
      </c>
      <c r="G20" s="28"/>
      <c r="H20" s="116"/>
      <c r="I20" s="117"/>
      <c r="J20" s="117"/>
      <c r="K20" s="118"/>
      <c r="Z20" s="16"/>
    </row>
    <row r="21" spans="1:26" x14ac:dyDescent="0.2">
      <c r="A21" s="24" t="s">
        <v>53</v>
      </c>
      <c r="B21" s="30" t="s">
        <v>33</v>
      </c>
      <c r="C21" s="9"/>
      <c r="D21" s="1"/>
      <c r="E21" s="36"/>
      <c r="F21" s="31">
        <f>+Calculations!I33</f>
        <v>0</v>
      </c>
      <c r="G21" s="28"/>
      <c r="H21" s="116"/>
      <c r="I21" s="117"/>
      <c r="J21" s="117"/>
      <c r="K21" s="118"/>
      <c r="Z21" s="16"/>
    </row>
    <row r="22" spans="1:26" x14ac:dyDescent="0.2">
      <c r="A22" s="24" t="s">
        <v>54</v>
      </c>
      <c r="B22" s="29" t="s">
        <v>34</v>
      </c>
      <c r="C22" s="9"/>
      <c r="D22" s="1"/>
      <c r="E22" s="36"/>
      <c r="F22" s="31">
        <f>+Calculations!I34</f>
        <v>0</v>
      </c>
      <c r="G22" s="28"/>
      <c r="H22" s="116"/>
      <c r="I22" s="117"/>
      <c r="J22" s="117"/>
      <c r="K22" s="118"/>
      <c r="Z22" s="16"/>
    </row>
    <row r="23" spans="1:26" x14ac:dyDescent="0.2">
      <c r="A23" s="24" t="s">
        <v>55</v>
      </c>
      <c r="B23" s="30" t="s">
        <v>35</v>
      </c>
      <c r="C23" s="9"/>
      <c r="D23" s="32"/>
      <c r="E23" s="36"/>
      <c r="F23" s="31">
        <f>+Calculations!I35</f>
        <v>0</v>
      </c>
      <c r="G23" s="28"/>
      <c r="H23" s="116"/>
      <c r="I23" s="117"/>
      <c r="J23" s="117"/>
      <c r="K23" s="118"/>
      <c r="Z23" s="16"/>
    </row>
    <row r="24" spans="1:26" x14ac:dyDescent="0.2">
      <c r="A24" s="24" t="s">
        <v>56</v>
      </c>
      <c r="B24" s="30" t="s">
        <v>9</v>
      </c>
      <c r="C24" s="9"/>
      <c r="D24" s="32"/>
      <c r="E24" s="36"/>
      <c r="F24" s="31">
        <f>+Calculations!I36</f>
        <v>0</v>
      </c>
      <c r="G24" s="95">
        <f>IF(EXACT(H19,""),+Calculations!J38,"Error")</f>
        <v>0</v>
      </c>
      <c r="H24" s="116"/>
      <c r="I24" s="117"/>
      <c r="J24" s="117"/>
      <c r="K24" s="118"/>
      <c r="Z24" s="16"/>
    </row>
    <row r="25" spans="1:26" x14ac:dyDescent="0.2">
      <c r="A25" s="24" t="s">
        <v>57</v>
      </c>
      <c r="B25" s="30" t="s">
        <v>10</v>
      </c>
      <c r="C25" s="9"/>
      <c r="D25" s="33"/>
      <c r="E25" s="27"/>
      <c r="F25" s="31">
        <f>+Calculations!I37</f>
        <v>0</v>
      </c>
      <c r="G25" s="96"/>
      <c r="H25" s="119"/>
      <c r="I25" s="120"/>
      <c r="J25" s="120"/>
      <c r="K25" s="121"/>
      <c r="Z25" s="16"/>
    </row>
    <row r="26" spans="1:26" ht="12.75" customHeight="1" x14ac:dyDescent="0.2">
      <c r="A26" s="82"/>
      <c r="B26" s="83"/>
      <c r="C26" s="91"/>
      <c r="D26" s="84"/>
      <c r="E26" s="85"/>
      <c r="F26" s="84"/>
      <c r="G26" s="86"/>
      <c r="H26" s="87"/>
      <c r="I26" s="87"/>
      <c r="J26" s="87"/>
      <c r="K26" s="88"/>
      <c r="Z26" s="16"/>
    </row>
    <row r="27" spans="1:26" x14ac:dyDescent="0.2">
      <c r="C27" s="14"/>
    </row>
    <row r="28" spans="1:26" x14ac:dyDescent="0.2">
      <c r="C28" s="14"/>
    </row>
    <row r="29" spans="1:26" x14ac:dyDescent="0.2">
      <c r="C29" s="14"/>
    </row>
    <row r="74" spans="2:11" s="38" customFormat="1" x14ac:dyDescent="0.2">
      <c r="B74" s="41"/>
      <c r="C74" s="42"/>
      <c r="D74" s="39"/>
      <c r="E74" s="43"/>
      <c r="F74" s="39"/>
      <c r="G74" s="39"/>
      <c r="H74" s="39"/>
      <c r="I74" s="39"/>
      <c r="J74" s="39"/>
      <c r="K74" s="40"/>
    </row>
  </sheetData>
  <sheetProtection sheet="1" objects="1" scenarios="1" selectLockedCells="1"/>
  <mergeCells count="14">
    <mergeCell ref="A1:K2"/>
    <mergeCell ref="A3:C3"/>
    <mergeCell ref="A16:C16"/>
    <mergeCell ref="D3:K3"/>
    <mergeCell ref="G24:G25"/>
    <mergeCell ref="D16:K16"/>
    <mergeCell ref="G11:G12"/>
    <mergeCell ref="H6:K12"/>
    <mergeCell ref="H4:K4"/>
    <mergeCell ref="H5:K5"/>
    <mergeCell ref="H19:K25"/>
    <mergeCell ref="H17:K17"/>
    <mergeCell ref="H18:K18"/>
    <mergeCell ref="A14:K15"/>
  </mergeCells>
  <phoneticPr fontId="0" type="noConversion"/>
  <printOptions horizontalCentered="1" verticalCentered="1" gridLines="1"/>
  <pageMargins left="0.75" right="0.75" top="1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L2"/>
    </sheetView>
  </sheetViews>
  <sheetFormatPr defaultRowHeight="12.75" x14ac:dyDescent="0.2"/>
  <cols>
    <col min="1" max="3" width="12.7109375" style="10" customWidth="1"/>
    <col min="4" max="4" width="12.7109375" style="16" customWidth="1"/>
    <col min="5" max="7" width="12.7109375" style="14" customWidth="1"/>
    <col min="8" max="12" width="12.7109375" style="44" customWidth="1"/>
    <col min="13" max="16384" width="9.140625" style="89"/>
  </cols>
  <sheetData>
    <row r="1" spans="1:12" x14ac:dyDescent="0.2">
      <c r="A1" s="168" t="s">
        <v>50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</row>
    <row r="2" spans="1:12" x14ac:dyDescent="0.2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</row>
    <row r="3" spans="1:12" x14ac:dyDescent="0.2">
      <c r="A3" s="21" t="s">
        <v>12</v>
      </c>
      <c r="B3" s="21" t="s">
        <v>37</v>
      </c>
      <c r="C3" s="21" t="s">
        <v>59</v>
      </c>
      <c r="D3" s="23" t="s">
        <v>13</v>
      </c>
      <c r="E3" s="3" t="s">
        <v>14</v>
      </c>
      <c r="F3" s="3" t="s">
        <v>15</v>
      </c>
      <c r="G3" s="3" t="s">
        <v>16</v>
      </c>
      <c r="H3" s="45" t="s">
        <v>58</v>
      </c>
      <c r="I3" s="45" t="s">
        <v>3</v>
      </c>
      <c r="J3" s="45" t="s">
        <v>13</v>
      </c>
      <c r="K3" s="45" t="s">
        <v>14</v>
      </c>
      <c r="L3" s="45" t="s">
        <v>13</v>
      </c>
    </row>
    <row r="4" spans="1:12" x14ac:dyDescent="0.2">
      <c r="A4" s="4" t="s">
        <v>17</v>
      </c>
      <c r="B4" s="4" t="s">
        <v>38</v>
      </c>
      <c r="C4" s="4" t="s">
        <v>18</v>
      </c>
      <c r="D4" s="4" t="s">
        <v>18</v>
      </c>
      <c r="E4" s="4" t="s">
        <v>18</v>
      </c>
      <c r="F4" s="4" t="s">
        <v>18</v>
      </c>
      <c r="G4" s="4" t="s">
        <v>32</v>
      </c>
      <c r="H4" s="46"/>
      <c r="I4" s="46" t="s">
        <v>6</v>
      </c>
      <c r="J4" s="46" t="s">
        <v>19</v>
      </c>
      <c r="K4" s="46" t="s">
        <v>19</v>
      </c>
      <c r="L4" s="46" t="s">
        <v>6</v>
      </c>
    </row>
    <row r="5" spans="1:12" x14ac:dyDescent="0.2">
      <c r="A5" s="4"/>
      <c r="B5" s="4" t="s">
        <v>39</v>
      </c>
      <c r="C5" s="4"/>
      <c r="D5" s="4"/>
      <c r="E5" s="4"/>
      <c r="F5" s="4"/>
      <c r="G5" s="4"/>
      <c r="H5" s="46"/>
      <c r="I5" s="46"/>
      <c r="J5" s="46"/>
      <c r="K5" s="46"/>
      <c r="L5" s="46"/>
    </row>
    <row r="6" spans="1:12" x14ac:dyDescent="0.2">
      <c r="A6" s="7"/>
      <c r="B6" s="7"/>
      <c r="C6" s="7"/>
      <c r="D6" s="7"/>
      <c r="E6" s="20">
        <v>0</v>
      </c>
      <c r="F6" s="7"/>
      <c r="G6" s="7"/>
      <c r="H6" s="47"/>
      <c r="I6" s="47"/>
      <c r="J6" s="47"/>
      <c r="K6" s="48">
        <v>0</v>
      </c>
      <c r="L6" s="47"/>
    </row>
    <row r="7" spans="1:12" x14ac:dyDescent="0.2">
      <c r="A7" s="17">
        <v>9</v>
      </c>
      <c r="B7" s="20">
        <v>1</v>
      </c>
      <c r="C7" s="20">
        <f t="shared" ref="C7:C14" si="0">+E6</f>
        <v>0</v>
      </c>
      <c r="D7" s="20">
        <f t="shared" ref="D7:D13" si="1">+B8-B7</f>
        <v>2</v>
      </c>
      <c r="E7" s="20">
        <f t="shared" ref="E7:E13" si="2">+C7+D7</f>
        <v>2</v>
      </c>
      <c r="F7" s="20">
        <f t="shared" ref="F7:F13" si="3">24-C7</f>
        <v>24</v>
      </c>
      <c r="G7" s="25">
        <f>IF(EXACT('Flow Rate Calculator'!C6,""),"",'Flow Rate Calculator'!C6)</f>
        <v>0</v>
      </c>
      <c r="H7" s="48">
        <f t="shared" ref="H7:H13" si="4">+K6</f>
        <v>0</v>
      </c>
      <c r="I7" s="48">
        <f t="shared" ref="I7:I13" si="5">+(G7-H7)/F7</f>
        <v>0</v>
      </c>
      <c r="J7" s="48">
        <f t="shared" ref="J7:J13" si="6">D7*I7</f>
        <v>0</v>
      </c>
      <c r="K7" s="48">
        <f t="shared" ref="K7:K13" si="7">+H7+J7</f>
        <v>0</v>
      </c>
      <c r="L7" s="48">
        <f t="shared" ref="L7:L13" si="8">(G7-H7)*24/F7</f>
        <v>0</v>
      </c>
    </row>
    <row r="8" spans="1:12" x14ac:dyDescent="0.2">
      <c r="A8" s="20">
        <v>11</v>
      </c>
      <c r="B8" s="20">
        <v>3</v>
      </c>
      <c r="C8" s="20">
        <f t="shared" si="0"/>
        <v>2</v>
      </c>
      <c r="D8" s="20">
        <f t="shared" si="1"/>
        <v>3</v>
      </c>
      <c r="E8" s="20">
        <f t="shared" si="2"/>
        <v>5</v>
      </c>
      <c r="F8" s="20">
        <f t="shared" si="3"/>
        <v>22</v>
      </c>
      <c r="G8" s="25">
        <f>IF(EXACT('Flow Rate Calculator'!C7,""),G7,'Flow Rate Calculator'!C7)</f>
        <v>0</v>
      </c>
      <c r="H8" s="48">
        <f t="shared" si="4"/>
        <v>0</v>
      </c>
      <c r="I8" s="48">
        <f t="shared" si="5"/>
        <v>0</v>
      </c>
      <c r="J8" s="48">
        <f t="shared" si="6"/>
        <v>0</v>
      </c>
      <c r="K8" s="48">
        <f t="shared" si="7"/>
        <v>0</v>
      </c>
      <c r="L8" s="48">
        <f t="shared" si="8"/>
        <v>0</v>
      </c>
    </row>
    <row r="9" spans="1:12" x14ac:dyDescent="0.2">
      <c r="A9" s="20">
        <v>14</v>
      </c>
      <c r="B9" s="20">
        <v>6</v>
      </c>
      <c r="C9" s="20">
        <f t="shared" si="0"/>
        <v>5</v>
      </c>
      <c r="D9" s="20">
        <f t="shared" si="1"/>
        <v>4</v>
      </c>
      <c r="E9" s="20">
        <f t="shared" si="2"/>
        <v>9</v>
      </c>
      <c r="F9" s="20">
        <f t="shared" si="3"/>
        <v>19</v>
      </c>
      <c r="G9" s="25">
        <f>IF(EXACT('Flow Rate Calculator'!C8,""),G8,'Flow Rate Calculator'!C8)</f>
        <v>0</v>
      </c>
      <c r="H9" s="48">
        <f t="shared" si="4"/>
        <v>0</v>
      </c>
      <c r="I9" s="48">
        <f t="shared" si="5"/>
        <v>0</v>
      </c>
      <c r="J9" s="48">
        <f t="shared" si="6"/>
        <v>0</v>
      </c>
      <c r="K9" s="48">
        <f t="shared" si="7"/>
        <v>0</v>
      </c>
      <c r="L9" s="48">
        <f t="shared" si="8"/>
        <v>0</v>
      </c>
    </row>
    <row r="10" spans="1:12" x14ac:dyDescent="0.2">
      <c r="A10" s="20">
        <v>18</v>
      </c>
      <c r="B10" s="20">
        <v>10</v>
      </c>
      <c r="C10" s="20">
        <f t="shared" si="0"/>
        <v>9</v>
      </c>
      <c r="D10" s="20">
        <f t="shared" si="1"/>
        <v>4</v>
      </c>
      <c r="E10" s="20">
        <f t="shared" si="2"/>
        <v>13</v>
      </c>
      <c r="F10" s="20">
        <f t="shared" si="3"/>
        <v>15</v>
      </c>
      <c r="G10" s="25">
        <f>IF(EXACT('Flow Rate Calculator'!C9,""),G9,'Flow Rate Calculator'!C9)</f>
        <v>0</v>
      </c>
      <c r="H10" s="48">
        <f t="shared" si="4"/>
        <v>0</v>
      </c>
      <c r="I10" s="48">
        <f t="shared" si="5"/>
        <v>0</v>
      </c>
      <c r="J10" s="48">
        <f t="shared" si="6"/>
        <v>0</v>
      </c>
      <c r="K10" s="48">
        <f t="shared" si="7"/>
        <v>0</v>
      </c>
      <c r="L10" s="48">
        <f t="shared" si="8"/>
        <v>0</v>
      </c>
    </row>
    <row r="11" spans="1:12" x14ac:dyDescent="0.2">
      <c r="A11" s="20">
        <v>22</v>
      </c>
      <c r="B11" s="20">
        <v>14</v>
      </c>
      <c r="C11" s="20">
        <f t="shared" si="0"/>
        <v>13</v>
      </c>
      <c r="D11" s="20">
        <f t="shared" si="1"/>
        <v>3</v>
      </c>
      <c r="E11" s="20">
        <f t="shared" si="2"/>
        <v>16</v>
      </c>
      <c r="F11" s="20">
        <f t="shared" si="3"/>
        <v>11</v>
      </c>
      <c r="G11" s="25">
        <f>IF(EXACT('Flow Rate Calculator'!C10,""),G10,'Flow Rate Calculator'!C10)</f>
        <v>0</v>
      </c>
      <c r="H11" s="48">
        <f t="shared" si="4"/>
        <v>0</v>
      </c>
      <c r="I11" s="48">
        <f t="shared" si="5"/>
        <v>0</v>
      </c>
      <c r="J11" s="48">
        <f t="shared" si="6"/>
        <v>0</v>
      </c>
      <c r="K11" s="48">
        <f t="shared" si="7"/>
        <v>0</v>
      </c>
      <c r="L11" s="48">
        <f t="shared" si="8"/>
        <v>0</v>
      </c>
    </row>
    <row r="12" spans="1:12" x14ac:dyDescent="0.2">
      <c r="A12" s="20">
        <v>1</v>
      </c>
      <c r="B12" s="20">
        <v>17</v>
      </c>
      <c r="C12" s="20">
        <f t="shared" si="0"/>
        <v>16</v>
      </c>
      <c r="D12" s="20">
        <f t="shared" si="1"/>
        <v>4</v>
      </c>
      <c r="E12" s="20">
        <f t="shared" si="2"/>
        <v>20</v>
      </c>
      <c r="F12" s="20">
        <f t="shared" si="3"/>
        <v>8</v>
      </c>
      <c r="G12" s="25">
        <f>IF(EXACT('Flow Rate Calculator'!C11,""),G11,'Flow Rate Calculator'!C11)</f>
        <v>0</v>
      </c>
      <c r="H12" s="48">
        <f t="shared" si="4"/>
        <v>0</v>
      </c>
      <c r="I12" s="48">
        <f t="shared" si="5"/>
        <v>0</v>
      </c>
      <c r="J12" s="48">
        <f t="shared" si="6"/>
        <v>0</v>
      </c>
      <c r="K12" s="48">
        <f t="shared" si="7"/>
        <v>0</v>
      </c>
      <c r="L12" s="48">
        <f t="shared" si="8"/>
        <v>0</v>
      </c>
    </row>
    <row r="13" spans="1:12" x14ac:dyDescent="0.2">
      <c r="A13" s="20">
        <v>5</v>
      </c>
      <c r="B13" s="20">
        <v>21</v>
      </c>
      <c r="C13" s="20">
        <f t="shared" si="0"/>
        <v>20</v>
      </c>
      <c r="D13" s="20">
        <f t="shared" si="1"/>
        <v>4</v>
      </c>
      <c r="E13" s="20">
        <f t="shared" si="2"/>
        <v>24</v>
      </c>
      <c r="F13" s="20">
        <f t="shared" si="3"/>
        <v>4</v>
      </c>
      <c r="G13" s="25">
        <f>IF(EXACT('Flow Rate Calculator'!C12,""),G12,'Flow Rate Calculator'!C12)</f>
        <v>0</v>
      </c>
      <c r="H13" s="48">
        <f t="shared" si="4"/>
        <v>0</v>
      </c>
      <c r="I13" s="48">
        <f t="shared" si="5"/>
        <v>0</v>
      </c>
      <c r="J13" s="48">
        <f t="shared" si="6"/>
        <v>0</v>
      </c>
      <c r="K13" s="48">
        <f t="shared" si="7"/>
        <v>0</v>
      </c>
      <c r="L13" s="48">
        <f t="shared" si="8"/>
        <v>0</v>
      </c>
    </row>
    <row r="14" spans="1:12" x14ac:dyDescent="0.2">
      <c r="A14" s="20">
        <v>9</v>
      </c>
      <c r="B14" s="20">
        <v>25</v>
      </c>
      <c r="C14" s="20">
        <f t="shared" si="0"/>
        <v>24</v>
      </c>
      <c r="D14" s="22"/>
      <c r="E14" s="22"/>
      <c r="F14" s="22"/>
      <c r="G14" s="22"/>
      <c r="H14" s="49"/>
      <c r="I14" s="49"/>
      <c r="J14" s="48">
        <f>SUM(J7:J13)</f>
        <v>0</v>
      </c>
      <c r="K14" s="49"/>
      <c r="L14" s="49"/>
    </row>
    <row r="15" spans="1:12" x14ac:dyDescent="0.2">
      <c r="A15" s="147" t="s">
        <v>44</v>
      </c>
      <c r="B15" s="148"/>
      <c r="C15" s="148"/>
      <c r="D15" s="148"/>
      <c r="E15" s="148"/>
      <c r="F15" s="148"/>
      <c r="G15" s="148"/>
      <c r="H15" s="148"/>
      <c r="I15" s="148"/>
      <c r="J15" s="149"/>
    </row>
    <row r="16" spans="1:12" x14ac:dyDescent="0.2">
      <c r="A16" s="150"/>
      <c r="B16" s="151"/>
      <c r="C16" s="151"/>
      <c r="D16" s="151"/>
      <c r="E16" s="151"/>
      <c r="F16" s="151"/>
      <c r="G16" s="151"/>
      <c r="H16" s="151"/>
      <c r="I16" s="151"/>
      <c r="J16" s="152"/>
    </row>
    <row r="17" spans="1:11" x14ac:dyDescent="0.2">
      <c r="A17" s="3" t="s">
        <v>20</v>
      </c>
      <c r="B17" s="3" t="s">
        <v>21</v>
      </c>
      <c r="C17" s="37"/>
      <c r="D17" s="153" t="s">
        <v>11</v>
      </c>
      <c r="E17" s="154"/>
      <c r="F17" s="154"/>
      <c r="G17" s="154"/>
      <c r="H17" s="154"/>
      <c r="I17" s="154"/>
      <c r="J17" s="155"/>
    </row>
    <row r="18" spans="1:11" x14ac:dyDescent="0.2">
      <c r="A18" s="4"/>
      <c r="B18" s="4" t="s">
        <v>22</v>
      </c>
      <c r="C18" s="52"/>
      <c r="D18" s="156"/>
      <c r="E18" s="157"/>
      <c r="F18" s="157"/>
      <c r="G18" s="157"/>
      <c r="H18" s="157"/>
      <c r="I18" s="157"/>
      <c r="J18" s="158"/>
    </row>
    <row r="19" spans="1:11" x14ac:dyDescent="0.2">
      <c r="A19" s="4"/>
      <c r="B19" s="4" t="s">
        <v>23</v>
      </c>
      <c r="C19" s="52"/>
      <c r="D19" s="159"/>
      <c r="E19" s="160"/>
      <c r="F19" s="160"/>
      <c r="G19" s="160"/>
      <c r="H19" s="160"/>
      <c r="I19" s="160"/>
      <c r="J19" s="161"/>
    </row>
    <row r="20" spans="1:11" x14ac:dyDescent="0.2">
      <c r="A20" s="7"/>
      <c r="B20" s="7" t="s">
        <v>24</v>
      </c>
      <c r="C20" s="2"/>
      <c r="D20" s="162"/>
      <c r="E20" s="163"/>
      <c r="F20" s="163"/>
      <c r="G20" s="163"/>
      <c r="H20" s="163"/>
      <c r="I20" s="163"/>
      <c r="J20" s="164"/>
    </row>
    <row r="21" spans="1:11" x14ac:dyDescent="0.2">
      <c r="A21" s="24" t="s">
        <v>45</v>
      </c>
      <c r="B21" s="24">
        <f>IF(EXACT('Flow Rate Calculator'!C6,""),1,0)</f>
        <v>0</v>
      </c>
      <c r="C21" s="53"/>
      <c r="D21" s="144" t="s">
        <v>40</v>
      </c>
      <c r="E21" s="145"/>
      <c r="F21" s="145"/>
      <c r="G21" s="145"/>
      <c r="H21" s="145"/>
      <c r="I21" s="145"/>
      <c r="J21" s="146"/>
    </row>
    <row r="22" spans="1:11" x14ac:dyDescent="0.2">
      <c r="A22" s="24" t="s">
        <v>46</v>
      </c>
      <c r="B22" s="24">
        <f>IF(OR(INT('Flow Rate Calculator'!C6)&lt;&gt;'Flow Rate Calculator'!C6,INT('Flow Rate Calculator'!C7)&lt;&gt;'Flow Rate Calculator'!C7,INT('Flow Rate Calculator'!C8)&lt;&gt;'Flow Rate Calculator'!C8,INT('Flow Rate Calculator'!C9)&lt;&gt;'Flow Rate Calculator'!C9,INT('Flow Rate Calculator'!C10)&lt;&gt;'Flow Rate Calculator'!C10,INT('Flow Rate Calculator'!C11)&lt;&gt;'Flow Rate Calculator'!C11,INT('Flow Rate Calculator'!C12)&lt;&gt;'Flow Rate Calculator'!C12),1,0)</f>
        <v>0</v>
      </c>
      <c r="C22" s="53"/>
      <c r="D22" s="144" t="s">
        <v>41</v>
      </c>
      <c r="E22" s="145"/>
      <c r="F22" s="145"/>
      <c r="G22" s="145"/>
      <c r="H22" s="145"/>
      <c r="I22" s="145"/>
      <c r="J22" s="146"/>
    </row>
    <row r="23" spans="1:11" x14ac:dyDescent="0.2">
      <c r="A23" s="24" t="s">
        <v>46</v>
      </c>
      <c r="B23" s="24">
        <f>IF(OR('Flow Rate Calculator'!C6&lt;0,'Flow Rate Calculator'!C7&lt;0,'Flow Rate Calculator'!C8&lt;0,'Flow Rate Calculator'!C9&lt;0,'Flow Rate Calculator'!C10&lt;0,'Flow Rate Calculator'!C11&lt;0,'Flow Rate Calculator'!C12&lt;0),1,0)</f>
        <v>0</v>
      </c>
      <c r="C23" s="53"/>
      <c r="D23" s="144" t="s">
        <v>42</v>
      </c>
      <c r="E23" s="145"/>
      <c r="F23" s="145"/>
      <c r="G23" s="145"/>
      <c r="H23" s="145"/>
      <c r="I23" s="145"/>
      <c r="J23" s="146"/>
    </row>
    <row r="24" spans="1:11" x14ac:dyDescent="0.2">
      <c r="A24" s="35" t="s">
        <v>46</v>
      </c>
      <c r="B24" s="35">
        <f>IF(OR(I7&lt;0,I8&lt;0,I9&lt;0,I10&lt;0,I11&lt;0,I12&lt;0,I13&lt;0),1,0)</f>
        <v>0</v>
      </c>
      <c r="C24" s="54"/>
      <c r="D24" s="165" t="s">
        <v>30</v>
      </c>
      <c r="E24" s="166"/>
      <c r="F24" s="166"/>
      <c r="G24" s="166"/>
      <c r="H24" s="166"/>
      <c r="I24" s="166"/>
      <c r="J24" s="167"/>
    </row>
    <row r="25" spans="1:11" x14ac:dyDescent="0.2">
      <c r="A25" s="147" t="s">
        <v>43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9"/>
    </row>
    <row r="26" spans="1:11" x14ac:dyDescent="0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2"/>
    </row>
    <row r="27" spans="1:11" x14ac:dyDescent="0.2">
      <c r="A27" s="3" t="s">
        <v>12</v>
      </c>
      <c r="B27" s="21" t="s">
        <v>37</v>
      </c>
      <c r="C27" s="21" t="s">
        <v>59</v>
      </c>
      <c r="D27" s="23" t="s">
        <v>13</v>
      </c>
      <c r="E27" s="3" t="s">
        <v>14</v>
      </c>
      <c r="F27" s="3" t="s">
        <v>15</v>
      </c>
      <c r="G27" s="3" t="s">
        <v>27</v>
      </c>
      <c r="H27" s="45" t="s">
        <v>58</v>
      </c>
      <c r="I27" s="45" t="s">
        <v>3</v>
      </c>
      <c r="J27" s="45" t="s">
        <v>13</v>
      </c>
      <c r="K27" s="45" t="s">
        <v>14</v>
      </c>
    </row>
    <row r="28" spans="1:11" x14ac:dyDescent="0.2">
      <c r="A28" s="4" t="s">
        <v>17</v>
      </c>
      <c r="B28" s="4" t="s">
        <v>38</v>
      </c>
      <c r="C28" s="4" t="s">
        <v>18</v>
      </c>
      <c r="D28" s="4" t="s">
        <v>18</v>
      </c>
      <c r="E28" s="4" t="s">
        <v>18</v>
      </c>
      <c r="F28" s="4" t="s">
        <v>18</v>
      </c>
      <c r="G28" s="4" t="s">
        <v>6</v>
      </c>
      <c r="H28" s="46"/>
      <c r="I28" s="46" t="s">
        <v>6</v>
      </c>
      <c r="J28" s="46" t="s">
        <v>19</v>
      </c>
      <c r="K28" s="46" t="s">
        <v>19</v>
      </c>
    </row>
    <row r="29" spans="1:11" x14ac:dyDescent="0.2">
      <c r="A29" s="6"/>
      <c r="B29" s="4" t="s">
        <v>39</v>
      </c>
      <c r="C29" s="4"/>
      <c r="D29" s="4"/>
      <c r="E29" s="4"/>
      <c r="F29" s="4"/>
      <c r="G29" s="34" t="s">
        <v>26</v>
      </c>
      <c r="H29" s="46"/>
      <c r="I29" s="50"/>
      <c r="J29" s="50"/>
      <c r="K29" s="50"/>
    </row>
    <row r="30" spans="1:11" x14ac:dyDescent="0.2">
      <c r="A30" s="5"/>
      <c r="B30" s="7"/>
      <c r="C30" s="7"/>
      <c r="D30" s="7"/>
      <c r="E30" s="20">
        <v>0</v>
      </c>
      <c r="F30" s="7"/>
      <c r="G30" s="8"/>
      <c r="H30" s="47"/>
      <c r="I30" s="51"/>
      <c r="J30" s="51"/>
      <c r="K30" s="48">
        <v>0</v>
      </c>
    </row>
    <row r="31" spans="1:11" x14ac:dyDescent="0.2">
      <c r="A31" s="17">
        <v>9</v>
      </c>
      <c r="B31" s="20">
        <v>1</v>
      </c>
      <c r="C31" s="20">
        <f t="shared" ref="C31:C38" si="9">+E30</f>
        <v>0</v>
      </c>
      <c r="D31" s="20">
        <f t="shared" ref="D31:D37" si="10">+B32-B31</f>
        <v>2</v>
      </c>
      <c r="E31" s="20">
        <f t="shared" ref="E31:E37" si="11">+C31+D31</f>
        <v>2</v>
      </c>
      <c r="F31" s="20">
        <f t="shared" ref="F31:F37" si="12">24-C31</f>
        <v>24</v>
      </c>
      <c r="G31" s="25">
        <f>IF(EXACT('Flow Rate Calculator'!C19,""),G30,'Flow Rate Calculator'!C19)</f>
        <v>0</v>
      </c>
      <c r="H31" s="48">
        <f t="shared" ref="H31:H37" si="13">+K30</f>
        <v>0</v>
      </c>
      <c r="I31" s="48">
        <f t="shared" ref="I31:I37" si="14">G31/24</f>
        <v>0</v>
      </c>
      <c r="J31" s="48">
        <f t="shared" ref="J31:J37" si="15">D31*I31</f>
        <v>0</v>
      </c>
      <c r="K31" s="48">
        <f t="shared" ref="K31:K37" si="16">+H31+J31</f>
        <v>0</v>
      </c>
    </row>
    <row r="32" spans="1:11" x14ac:dyDescent="0.2">
      <c r="A32" s="20">
        <v>11</v>
      </c>
      <c r="B32" s="20">
        <v>3</v>
      </c>
      <c r="C32" s="20">
        <f t="shared" si="9"/>
        <v>2</v>
      </c>
      <c r="D32" s="20">
        <f t="shared" si="10"/>
        <v>3</v>
      </c>
      <c r="E32" s="20">
        <f t="shared" si="11"/>
        <v>5</v>
      </c>
      <c r="F32" s="20">
        <f t="shared" si="12"/>
        <v>22</v>
      </c>
      <c r="G32" s="25">
        <f>IF(EXACT('Flow Rate Calculator'!C20,""),G31,'Flow Rate Calculator'!C20)</f>
        <v>0</v>
      </c>
      <c r="H32" s="48">
        <f t="shared" si="13"/>
        <v>0</v>
      </c>
      <c r="I32" s="48">
        <f t="shared" si="14"/>
        <v>0</v>
      </c>
      <c r="J32" s="48">
        <f t="shared" si="15"/>
        <v>0</v>
      </c>
      <c r="K32" s="48">
        <f t="shared" si="16"/>
        <v>0</v>
      </c>
    </row>
    <row r="33" spans="1:11" x14ac:dyDescent="0.2">
      <c r="A33" s="20">
        <v>14</v>
      </c>
      <c r="B33" s="20">
        <v>6</v>
      </c>
      <c r="C33" s="20">
        <f t="shared" si="9"/>
        <v>5</v>
      </c>
      <c r="D33" s="20">
        <f t="shared" si="10"/>
        <v>4</v>
      </c>
      <c r="E33" s="20">
        <f t="shared" si="11"/>
        <v>9</v>
      </c>
      <c r="F33" s="20">
        <f t="shared" si="12"/>
        <v>19</v>
      </c>
      <c r="G33" s="25">
        <f>IF(EXACT('Flow Rate Calculator'!C21,""),G32,'Flow Rate Calculator'!C21)</f>
        <v>0</v>
      </c>
      <c r="H33" s="48">
        <f t="shared" si="13"/>
        <v>0</v>
      </c>
      <c r="I33" s="48">
        <f t="shared" si="14"/>
        <v>0</v>
      </c>
      <c r="J33" s="48">
        <f t="shared" si="15"/>
        <v>0</v>
      </c>
      <c r="K33" s="48">
        <f t="shared" si="16"/>
        <v>0</v>
      </c>
    </row>
    <row r="34" spans="1:11" x14ac:dyDescent="0.2">
      <c r="A34" s="20">
        <v>18</v>
      </c>
      <c r="B34" s="20">
        <v>10</v>
      </c>
      <c r="C34" s="20">
        <f t="shared" si="9"/>
        <v>9</v>
      </c>
      <c r="D34" s="20">
        <f t="shared" si="10"/>
        <v>4</v>
      </c>
      <c r="E34" s="20">
        <f t="shared" si="11"/>
        <v>13</v>
      </c>
      <c r="F34" s="20">
        <f t="shared" si="12"/>
        <v>15</v>
      </c>
      <c r="G34" s="25">
        <f>IF(EXACT('Flow Rate Calculator'!C22,""),G33,'Flow Rate Calculator'!C22)</f>
        <v>0</v>
      </c>
      <c r="H34" s="48">
        <f t="shared" si="13"/>
        <v>0</v>
      </c>
      <c r="I34" s="48">
        <f t="shared" si="14"/>
        <v>0</v>
      </c>
      <c r="J34" s="48">
        <f t="shared" si="15"/>
        <v>0</v>
      </c>
      <c r="K34" s="48">
        <f t="shared" si="16"/>
        <v>0</v>
      </c>
    </row>
    <row r="35" spans="1:11" x14ac:dyDescent="0.2">
      <c r="A35" s="20">
        <v>22</v>
      </c>
      <c r="B35" s="20">
        <v>14</v>
      </c>
      <c r="C35" s="20">
        <f t="shared" si="9"/>
        <v>13</v>
      </c>
      <c r="D35" s="20">
        <f t="shared" si="10"/>
        <v>3</v>
      </c>
      <c r="E35" s="20">
        <f t="shared" si="11"/>
        <v>16</v>
      </c>
      <c r="F35" s="20">
        <f t="shared" si="12"/>
        <v>11</v>
      </c>
      <c r="G35" s="25">
        <f>IF(EXACT('Flow Rate Calculator'!C23,""),G34,'Flow Rate Calculator'!C23)</f>
        <v>0</v>
      </c>
      <c r="H35" s="48">
        <f t="shared" si="13"/>
        <v>0</v>
      </c>
      <c r="I35" s="48">
        <f t="shared" si="14"/>
        <v>0</v>
      </c>
      <c r="J35" s="48">
        <f t="shared" si="15"/>
        <v>0</v>
      </c>
      <c r="K35" s="48">
        <f t="shared" si="16"/>
        <v>0</v>
      </c>
    </row>
    <row r="36" spans="1:11" x14ac:dyDescent="0.2">
      <c r="A36" s="20">
        <v>1</v>
      </c>
      <c r="B36" s="20">
        <v>17</v>
      </c>
      <c r="C36" s="20">
        <f t="shared" si="9"/>
        <v>16</v>
      </c>
      <c r="D36" s="20">
        <f t="shared" si="10"/>
        <v>4</v>
      </c>
      <c r="E36" s="20">
        <f t="shared" si="11"/>
        <v>20</v>
      </c>
      <c r="F36" s="20">
        <f t="shared" si="12"/>
        <v>8</v>
      </c>
      <c r="G36" s="25">
        <f>IF(EXACT('Flow Rate Calculator'!C24,""),G35,'Flow Rate Calculator'!C24)</f>
        <v>0</v>
      </c>
      <c r="H36" s="48">
        <f t="shared" si="13"/>
        <v>0</v>
      </c>
      <c r="I36" s="48">
        <f t="shared" si="14"/>
        <v>0</v>
      </c>
      <c r="J36" s="48">
        <f t="shared" si="15"/>
        <v>0</v>
      </c>
      <c r="K36" s="48">
        <f t="shared" si="16"/>
        <v>0</v>
      </c>
    </row>
    <row r="37" spans="1:11" x14ac:dyDescent="0.2">
      <c r="A37" s="20">
        <v>5</v>
      </c>
      <c r="B37" s="20">
        <v>21</v>
      </c>
      <c r="C37" s="20">
        <f t="shared" si="9"/>
        <v>20</v>
      </c>
      <c r="D37" s="20">
        <f t="shared" si="10"/>
        <v>4</v>
      </c>
      <c r="E37" s="20">
        <f t="shared" si="11"/>
        <v>24</v>
      </c>
      <c r="F37" s="20">
        <f t="shared" si="12"/>
        <v>4</v>
      </c>
      <c r="G37" s="25">
        <f>IF(EXACT('Flow Rate Calculator'!C25,""),G36,'Flow Rate Calculator'!C25)</f>
        <v>0</v>
      </c>
      <c r="H37" s="48">
        <f t="shared" si="13"/>
        <v>0</v>
      </c>
      <c r="I37" s="48">
        <f t="shared" si="14"/>
        <v>0</v>
      </c>
      <c r="J37" s="48">
        <f t="shared" si="15"/>
        <v>0</v>
      </c>
      <c r="K37" s="48">
        <f t="shared" si="16"/>
        <v>0</v>
      </c>
    </row>
    <row r="38" spans="1:11" x14ac:dyDescent="0.2">
      <c r="A38" s="20">
        <v>9</v>
      </c>
      <c r="B38" s="20">
        <v>25</v>
      </c>
      <c r="C38" s="20">
        <f t="shared" si="9"/>
        <v>24</v>
      </c>
      <c r="D38" s="22"/>
      <c r="E38" s="22"/>
      <c r="F38" s="22"/>
      <c r="G38" s="22"/>
      <c r="H38" s="49"/>
      <c r="I38" s="49"/>
      <c r="J38" s="48">
        <f>SUM(J31:J37)</f>
        <v>0</v>
      </c>
      <c r="K38" s="49"/>
    </row>
    <row r="39" spans="1:11" x14ac:dyDescent="0.2">
      <c r="A39" s="147" t="s">
        <v>49</v>
      </c>
      <c r="B39" s="148"/>
      <c r="C39" s="148"/>
      <c r="D39" s="148"/>
      <c r="E39" s="148"/>
      <c r="F39" s="148"/>
      <c r="G39" s="148"/>
      <c r="H39" s="148"/>
      <c r="I39" s="148"/>
      <c r="J39" s="149"/>
    </row>
    <row r="40" spans="1:11" x14ac:dyDescent="0.2">
      <c r="A40" s="150"/>
      <c r="B40" s="151"/>
      <c r="C40" s="151"/>
      <c r="D40" s="151"/>
      <c r="E40" s="151"/>
      <c r="F40" s="151"/>
      <c r="G40" s="151"/>
      <c r="H40" s="151"/>
      <c r="I40" s="151"/>
      <c r="J40" s="152"/>
    </row>
    <row r="41" spans="1:11" x14ac:dyDescent="0.2">
      <c r="A41" s="3" t="s">
        <v>20</v>
      </c>
      <c r="B41" s="3" t="s">
        <v>21</v>
      </c>
      <c r="C41" s="37"/>
      <c r="D41" s="153" t="s">
        <v>11</v>
      </c>
      <c r="E41" s="154"/>
      <c r="F41" s="154"/>
      <c r="G41" s="154"/>
      <c r="H41" s="154"/>
      <c r="I41" s="154"/>
      <c r="J41" s="155"/>
    </row>
    <row r="42" spans="1:11" x14ac:dyDescent="0.2">
      <c r="A42" s="4"/>
      <c r="B42" s="4" t="s">
        <v>22</v>
      </c>
      <c r="C42" s="52"/>
      <c r="D42" s="156"/>
      <c r="E42" s="157"/>
      <c r="F42" s="157"/>
      <c r="G42" s="157"/>
      <c r="H42" s="157"/>
      <c r="I42" s="157"/>
      <c r="J42" s="158"/>
    </row>
    <row r="43" spans="1:11" x14ac:dyDescent="0.2">
      <c r="A43" s="4"/>
      <c r="B43" s="4" t="s">
        <v>23</v>
      </c>
      <c r="C43" s="52"/>
      <c r="D43" s="159"/>
      <c r="E43" s="160"/>
      <c r="F43" s="160"/>
      <c r="G43" s="160"/>
      <c r="H43" s="160"/>
      <c r="I43" s="160"/>
      <c r="J43" s="161"/>
    </row>
    <row r="44" spans="1:11" x14ac:dyDescent="0.2">
      <c r="A44" s="7"/>
      <c r="B44" s="7" t="s">
        <v>24</v>
      </c>
      <c r="C44" s="2"/>
      <c r="D44" s="162"/>
      <c r="E44" s="163"/>
      <c r="F44" s="163"/>
      <c r="G44" s="163"/>
      <c r="H44" s="163"/>
      <c r="I44" s="163"/>
      <c r="J44" s="164"/>
    </row>
    <row r="45" spans="1:11" x14ac:dyDescent="0.2">
      <c r="A45" s="24" t="s">
        <v>47</v>
      </c>
      <c r="B45" s="24">
        <f>IF(EXACT('Flow Rate Calculator'!C19,""),1,0)</f>
        <v>0</v>
      </c>
      <c r="C45" s="53"/>
      <c r="D45" s="144" t="s">
        <v>40</v>
      </c>
      <c r="E45" s="145"/>
      <c r="F45" s="145"/>
      <c r="G45" s="145"/>
      <c r="H45" s="145"/>
      <c r="I45" s="145"/>
      <c r="J45" s="146"/>
    </row>
    <row r="46" spans="1:11" x14ac:dyDescent="0.2">
      <c r="A46" s="24" t="s">
        <v>48</v>
      </c>
      <c r="B46" s="24">
        <f>IF(OR(INT('Flow Rate Calculator'!C19)&lt;&gt;'Flow Rate Calculator'!C19,INT('Flow Rate Calculator'!C20)&lt;&gt;'Flow Rate Calculator'!C20,INT('Flow Rate Calculator'!C21)&lt;&gt;'Flow Rate Calculator'!C21,INT('Flow Rate Calculator'!C22)&lt;&gt;'Flow Rate Calculator'!C22,INT('Flow Rate Calculator'!C23)&lt;&gt;'Flow Rate Calculator'!C23,INT('Flow Rate Calculator'!C24)&lt;&gt;'Flow Rate Calculator'!C24,INT('Flow Rate Calculator'!C25)&lt;&gt;'Flow Rate Calculator'!C25),1,0)</f>
        <v>0</v>
      </c>
      <c r="C46" s="53"/>
      <c r="D46" s="144" t="s">
        <v>41</v>
      </c>
      <c r="E46" s="145"/>
      <c r="F46" s="145"/>
      <c r="G46" s="145"/>
      <c r="H46" s="145"/>
      <c r="I46" s="145"/>
      <c r="J46" s="146"/>
    </row>
    <row r="47" spans="1:11" x14ac:dyDescent="0.2">
      <c r="A47" s="24" t="s">
        <v>48</v>
      </c>
      <c r="B47" s="24">
        <f>IF(OR('Flow Rate Calculator'!C19&lt;0,'Flow Rate Calculator'!C20&lt;0,'Flow Rate Calculator'!C21&lt;0,'Flow Rate Calculator'!C22&lt;0,'Flow Rate Calculator'!C23&lt;0,'Flow Rate Calculator'!C24&lt;0,'Flow Rate Calculator'!C25&lt;0),1,0)</f>
        <v>0</v>
      </c>
      <c r="C47" s="53"/>
      <c r="D47" s="144" t="s">
        <v>25</v>
      </c>
      <c r="E47" s="145"/>
      <c r="F47" s="145"/>
      <c r="G47" s="145"/>
      <c r="H47" s="145"/>
      <c r="I47" s="145"/>
      <c r="J47" s="146"/>
    </row>
    <row r="48" spans="1:11" x14ac:dyDescent="0.2">
      <c r="E48" s="16"/>
      <c r="F48" s="16"/>
      <c r="G48" s="16"/>
      <c r="H48" s="16"/>
      <c r="I48" s="16"/>
      <c r="J48" s="16"/>
    </row>
  </sheetData>
  <sheetProtection sheet="1" objects="1" scenarios="1"/>
  <mergeCells count="19">
    <mergeCell ref="D22:J22"/>
    <mergeCell ref="D23:J23"/>
    <mergeCell ref="D24:J24"/>
    <mergeCell ref="A1:L2"/>
    <mergeCell ref="A15:J16"/>
    <mergeCell ref="D17:J17"/>
    <mergeCell ref="D18:J18"/>
    <mergeCell ref="D19:J19"/>
    <mergeCell ref="D20:J20"/>
    <mergeCell ref="D21:J21"/>
    <mergeCell ref="D45:J45"/>
    <mergeCell ref="D46:J46"/>
    <mergeCell ref="D47:J47"/>
    <mergeCell ref="A25:K26"/>
    <mergeCell ref="A39:J40"/>
    <mergeCell ref="D41:J41"/>
    <mergeCell ref="D42:J42"/>
    <mergeCell ref="D43:J43"/>
    <mergeCell ref="D44:J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Flow Rate Calculator</vt:lpstr>
      <vt:lpstr>Calculations</vt:lpstr>
      <vt:lpstr>'Flow Rate Calculator'!Print_Area</vt:lpstr>
    </vt:vector>
  </TitlesOfParts>
  <Company>TransCanada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TransCanada</dc:creator>
  <cp:lastModifiedBy>Graham Gent</cp:lastModifiedBy>
  <cp:lastPrinted>2002-04-16T05:52:47Z</cp:lastPrinted>
  <dcterms:created xsi:type="dcterms:W3CDTF">1998-04-23T02:45:09Z</dcterms:created>
  <dcterms:modified xsi:type="dcterms:W3CDTF">2016-06-14T16:33:32Z</dcterms:modified>
</cp:coreProperties>
</file>